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35" windowHeight="8130"/>
  </bookViews>
  <sheets>
    <sheet name="Fiche" sheetId="1" r:id="rId1"/>
    <sheet name="Feuil1" sheetId="2" r:id="rId2"/>
    <sheet name="Feuil2" sheetId="3" r:id="rId3"/>
  </sheets>
  <calcPr calcId="125725"/>
</workbook>
</file>

<file path=xl/calcChain.xml><?xml version="1.0" encoding="utf-8"?>
<calcChain xmlns="http://schemas.openxmlformats.org/spreadsheetml/2006/main">
  <c r="E40" i="1"/>
  <c r="E38"/>
  <c r="E39"/>
  <c r="E37"/>
  <c r="E20"/>
  <c r="E6"/>
  <c r="E7"/>
  <c r="E8"/>
  <c r="E9"/>
  <c r="E10"/>
  <c r="E11"/>
  <c r="E12"/>
  <c r="E13"/>
  <c r="E14"/>
  <c r="E15"/>
  <c r="E16"/>
  <c r="E17"/>
  <c r="E18"/>
  <c r="E19"/>
  <c r="E21"/>
  <c r="E22"/>
  <c r="E23"/>
  <c r="E24"/>
  <c r="E25"/>
  <c r="E26"/>
  <c r="E27"/>
  <c r="E28"/>
  <c r="E29"/>
  <c r="E30"/>
  <c r="E31"/>
  <c r="E32"/>
  <c r="E33"/>
  <c r="E34"/>
  <c r="E35"/>
  <c r="E36"/>
  <c r="L20"/>
  <c r="L23"/>
  <c r="L26"/>
</calcChain>
</file>

<file path=xl/sharedStrings.xml><?xml version="1.0" encoding="utf-8"?>
<sst xmlns="http://schemas.openxmlformats.org/spreadsheetml/2006/main" count="21" uniqueCount="21">
  <si>
    <t>Distances en KM</t>
  </si>
  <si>
    <t>Votre VMA</t>
  </si>
  <si>
    <t>Vos allures en fonction de votre VMA</t>
  </si>
  <si>
    <t>Variables</t>
  </si>
  <si>
    <t>Spécifique allure pour un  Marathon</t>
  </si>
  <si>
    <t>VMA courte</t>
  </si>
  <si>
    <t>Allure 75 %</t>
  </si>
  <si>
    <t>Allure 70 %</t>
  </si>
  <si>
    <t>Allure 60 %</t>
  </si>
  <si>
    <t>Spécifique 90 % (10 km)</t>
  </si>
  <si>
    <t>Spécifique  85 % (semi)</t>
  </si>
  <si>
    <t>Spécifique 80% (marathon)</t>
  </si>
  <si>
    <t>Allure 65 %</t>
  </si>
  <si>
    <t>Renseignez cette cellule en indiquant  votre Vitesse Maximale Aérobie</t>
  </si>
  <si>
    <t>en Km/h (ex: 14 pour 14 Km/h)</t>
  </si>
  <si>
    <t>Vitesse théorique sur 10 Km</t>
  </si>
  <si>
    <t>Vitesse théorique  pour un semi</t>
  </si>
  <si>
    <t>Vitesse théorique pour un marathon</t>
  </si>
  <si>
    <t>Temps prévisible</t>
  </si>
  <si>
    <t>Sur</t>
  </si>
  <si>
    <t/>
  </si>
</sst>
</file>

<file path=xl/styles.xml><?xml version="1.0" encoding="utf-8"?>
<styleSheet xmlns="http://schemas.openxmlformats.org/spreadsheetml/2006/main">
  <numFmts count="4">
    <numFmt numFmtId="164" formatCode="0.000"/>
    <numFmt numFmtId="165" formatCode="h:mm:ss;@"/>
    <numFmt numFmtId="166" formatCode="#,##0.000"/>
    <numFmt numFmtId="167" formatCode="[$-F400]h:mm:ss\ AM/PM"/>
  </numFmts>
  <fonts count="18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u/>
      <sz val="12"/>
      <color indexed="8"/>
      <name val="Calibri"/>
      <family val="2"/>
    </font>
    <font>
      <b/>
      <sz val="12"/>
      <color indexed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indexed="60"/>
      <name val="Calibri"/>
      <family val="2"/>
    </font>
    <font>
      <b/>
      <sz val="11"/>
      <color indexed="18"/>
      <name val="Calibri"/>
      <family val="2"/>
    </font>
    <font>
      <b/>
      <sz val="11"/>
      <color indexed="10"/>
      <name val="Calibri"/>
      <family val="2"/>
    </font>
    <font>
      <b/>
      <sz val="11"/>
      <color indexed="17"/>
      <name val="Calibri"/>
      <family val="2"/>
    </font>
    <font>
      <sz val="11"/>
      <color indexed="60"/>
      <name val="Arial Black"/>
      <family val="2"/>
    </font>
    <font>
      <b/>
      <sz val="11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theme="1"/>
      <name val="Calibri"/>
      <family val="2"/>
      <scheme val="minor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>
        <fgColor indexed="13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5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18"/>
      </right>
      <top style="thick">
        <color indexed="56"/>
      </top>
      <bottom style="hair">
        <color indexed="60"/>
      </bottom>
      <diagonal/>
    </border>
    <border>
      <left/>
      <right style="thick">
        <color indexed="18"/>
      </right>
      <top style="hair">
        <color indexed="60"/>
      </top>
      <bottom style="hair">
        <color indexed="60"/>
      </bottom>
      <diagonal/>
    </border>
    <border>
      <left/>
      <right style="thick">
        <color indexed="18"/>
      </right>
      <top style="hair">
        <color indexed="60"/>
      </top>
      <bottom style="thick">
        <color indexed="18"/>
      </bottom>
      <diagonal/>
    </border>
    <border>
      <left/>
      <right style="thick">
        <color indexed="18"/>
      </right>
      <top style="thick">
        <color indexed="18"/>
      </top>
      <bottom style="hair">
        <color indexed="60"/>
      </bottom>
      <diagonal/>
    </border>
    <border>
      <left/>
      <right style="thick">
        <color indexed="64"/>
      </right>
      <top style="thick">
        <color indexed="56"/>
      </top>
      <bottom style="hair">
        <color indexed="60"/>
      </bottom>
      <diagonal/>
    </border>
    <border>
      <left/>
      <right style="thick">
        <color indexed="64"/>
      </right>
      <top style="hair">
        <color indexed="60"/>
      </top>
      <bottom style="hair">
        <color indexed="60"/>
      </bottom>
      <diagonal/>
    </border>
    <border>
      <left/>
      <right style="thick">
        <color indexed="64"/>
      </right>
      <top style="hair">
        <color indexed="60"/>
      </top>
      <bottom style="thick">
        <color indexed="18"/>
      </bottom>
      <diagonal/>
    </border>
    <border>
      <left/>
      <right style="thick">
        <color indexed="64"/>
      </right>
      <top style="thick">
        <color indexed="18"/>
      </top>
      <bottom style="hair">
        <color indexed="60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18"/>
      </left>
      <right/>
      <top style="thick">
        <color indexed="18"/>
      </top>
      <bottom style="thick">
        <color indexed="18"/>
      </bottom>
      <diagonal/>
    </border>
    <border>
      <left/>
      <right/>
      <top style="thick">
        <color indexed="18"/>
      </top>
      <bottom style="thick">
        <color indexed="18"/>
      </bottom>
      <diagonal/>
    </border>
    <border>
      <left/>
      <right style="thick">
        <color indexed="18"/>
      </right>
      <top style="thick">
        <color indexed="18"/>
      </top>
      <bottom style="thick">
        <color indexed="18"/>
      </bottom>
      <diagonal/>
    </border>
    <border>
      <left style="thick">
        <color indexed="64"/>
      </left>
      <right style="thick">
        <color indexed="56"/>
      </right>
      <top style="thick">
        <color indexed="56"/>
      </top>
      <bottom/>
      <diagonal/>
    </border>
    <border>
      <left style="thick">
        <color indexed="64"/>
      </left>
      <right style="thick">
        <color indexed="56"/>
      </right>
      <top/>
      <bottom/>
      <diagonal/>
    </border>
    <border>
      <left style="thick">
        <color indexed="64"/>
      </left>
      <right style="thick">
        <color indexed="56"/>
      </right>
      <top/>
      <bottom style="thick">
        <color indexed="56"/>
      </bottom>
      <diagonal/>
    </border>
    <border>
      <left style="thick">
        <color indexed="56"/>
      </left>
      <right/>
      <top style="thick">
        <color indexed="56"/>
      </top>
      <bottom/>
      <diagonal/>
    </border>
    <border>
      <left style="thick">
        <color indexed="56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56"/>
      </bottom>
      <diagonal/>
    </border>
    <border>
      <left/>
      <right/>
      <top style="thick">
        <color indexed="64"/>
      </top>
      <bottom style="thick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 style="thick">
        <color indexed="18"/>
      </right>
      <top style="hair">
        <color indexed="60"/>
      </top>
      <bottom/>
      <diagonal/>
    </border>
    <border>
      <left/>
      <right style="thick">
        <color indexed="64"/>
      </right>
      <top style="hair">
        <color indexed="6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3" borderId="0" xfId="0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2" borderId="0" xfId="0" applyFill="1" applyBorder="1"/>
    <xf numFmtId="0" fontId="14" fillId="4" borderId="1" xfId="0" applyFont="1" applyFill="1" applyBorder="1" applyAlignment="1" applyProtection="1">
      <alignment horizontal="center"/>
      <protection locked="0"/>
    </xf>
    <xf numFmtId="0" fontId="13" fillId="2" borderId="0" xfId="0" applyFont="1" applyFill="1" applyAlignment="1">
      <alignment vertical="center"/>
    </xf>
    <xf numFmtId="0" fontId="12" fillId="4" borderId="12" xfId="0" applyFont="1" applyFill="1" applyBorder="1" applyAlignment="1">
      <alignment horizontal="center" vertical="center"/>
    </xf>
    <xf numFmtId="0" fontId="13" fillId="2" borderId="0" xfId="0" applyFont="1" applyFill="1"/>
    <xf numFmtId="0" fontId="3" fillId="2" borderId="13" xfId="0" applyFont="1" applyFill="1" applyBorder="1" applyAlignment="1" applyProtection="1">
      <alignment horizontal="center" vertical="center"/>
      <protection hidden="1"/>
    </xf>
    <xf numFmtId="164" fontId="5" fillId="2" borderId="4" xfId="0" applyNumberFormat="1" applyFont="1" applyFill="1" applyBorder="1" applyAlignment="1">
      <alignment horizontal="center"/>
    </xf>
    <xf numFmtId="165" fontId="6" fillId="4" borderId="8" xfId="0" applyNumberFormat="1" applyFont="1" applyFill="1" applyBorder="1" applyAlignment="1" applyProtection="1">
      <alignment horizontal="center"/>
      <protection hidden="1"/>
    </xf>
    <xf numFmtId="164" fontId="5" fillId="2" borderId="5" xfId="0" applyNumberFormat="1" applyFont="1" applyFill="1" applyBorder="1" applyAlignment="1">
      <alignment horizontal="center"/>
    </xf>
    <xf numFmtId="165" fontId="6" fillId="4" borderId="9" xfId="0" applyNumberFormat="1" applyFont="1" applyFill="1" applyBorder="1" applyAlignment="1" applyProtection="1">
      <alignment horizontal="center"/>
      <protection hidden="1"/>
    </xf>
    <xf numFmtId="164" fontId="5" fillId="2" borderId="6" xfId="0" applyNumberFormat="1" applyFont="1" applyFill="1" applyBorder="1" applyAlignment="1">
      <alignment horizontal="center"/>
    </xf>
    <xf numFmtId="165" fontId="6" fillId="4" borderId="10" xfId="0" applyNumberFormat="1" applyFont="1" applyFill="1" applyBorder="1" applyAlignment="1" applyProtection="1">
      <alignment horizontal="center"/>
      <protection hidden="1"/>
    </xf>
    <xf numFmtId="164" fontId="5" fillId="2" borderId="7" xfId="0" applyNumberFormat="1" applyFont="1" applyFill="1" applyBorder="1" applyAlignment="1">
      <alignment horizontal="center"/>
    </xf>
    <xf numFmtId="165" fontId="6" fillId="4" borderId="11" xfId="0" applyNumberFormat="1" applyFont="1" applyFill="1" applyBorder="1" applyAlignment="1" applyProtection="1">
      <alignment horizontal="center"/>
      <protection hidden="1"/>
    </xf>
    <xf numFmtId="164" fontId="5" fillId="2" borderId="37" xfId="0" applyNumberFormat="1" applyFont="1" applyFill="1" applyBorder="1" applyAlignment="1">
      <alignment horizontal="center"/>
    </xf>
    <xf numFmtId="165" fontId="6" fillId="4" borderId="38" xfId="0" applyNumberFormat="1" applyFont="1" applyFill="1" applyBorder="1" applyAlignment="1" applyProtection="1">
      <alignment horizontal="center"/>
      <protection hidden="1"/>
    </xf>
    <xf numFmtId="2" fontId="3" fillId="2" borderId="30" xfId="0" applyNumberFormat="1" applyFont="1" applyFill="1" applyBorder="1" applyAlignment="1" applyProtection="1">
      <alignment horizontal="center" vertical="center"/>
      <protection hidden="1"/>
    </xf>
    <xf numFmtId="164" fontId="5" fillId="2" borderId="35" xfId="0" applyNumberFormat="1" applyFont="1" applyFill="1" applyBorder="1" applyAlignment="1">
      <alignment horizontal="center"/>
    </xf>
    <xf numFmtId="165" fontId="6" fillId="4" borderId="36" xfId="0" applyNumberFormat="1" applyFont="1" applyFill="1" applyBorder="1" applyAlignment="1" applyProtection="1">
      <alignment horizontal="center"/>
      <protection hidden="1"/>
    </xf>
    <xf numFmtId="164" fontId="5" fillId="2" borderId="32" xfId="0" applyNumberFormat="1" applyFont="1" applyFill="1" applyBorder="1" applyAlignment="1">
      <alignment horizontal="center"/>
    </xf>
    <xf numFmtId="165" fontId="6" fillId="4" borderId="33" xfId="0" applyNumberFormat="1" applyFont="1" applyFill="1" applyBorder="1" applyAlignment="1">
      <alignment horizontal="center"/>
    </xf>
    <xf numFmtId="165" fontId="7" fillId="4" borderId="36" xfId="0" applyNumberFormat="1" applyFont="1" applyFill="1" applyBorder="1" applyAlignment="1" applyProtection="1">
      <alignment horizontal="center"/>
      <protection hidden="1"/>
    </xf>
    <xf numFmtId="166" fontId="5" fillId="2" borderId="35" xfId="0" applyNumberFormat="1" applyFont="1" applyFill="1" applyBorder="1" applyAlignment="1">
      <alignment horizontal="center"/>
    </xf>
    <xf numFmtId="166" fontId="5" fillId="2" borderId="32" xfId="0" applyNumberFormat="1" applyFont="1" applyFill="1" applyBorder="1" applyAlignment="1">
      <alignment horizontal="center"/>
    </xf>
    <xf numFmtId="165" fontId="7" fillId="4" borderId="33" xfId="0" applyNumberFormat="1" applyFont="1" applyFill="1" applyBorder="1" applyAlignment="1" applyProtection="1">
      <alignment horizontal="center"/>
      <protection hidden="1"/>
    </xf>
    <xf numFmtId="0" fontId="3" fillId="2" borderId="3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67" fontId="0" fillId="4" borderId="0" xfId="0" applyNumberFormat="1" applyFill="1" applyBorder="1" applyAlignment="1">
      <alignment horizontal="center" vertical="center"/>
    </xf>
    <xf numFmtId="9" fontId="0" fillId="2" borderId="31" xfId="0" applyNumberFormat="1" applyFill="1" applyBorder="1" applyAlignment="1">
      <alignment horizontal="center" vertical="center" wrapText="1"/>
    </xf>
    <xf numFmtId="166" fontId="5" fillId="2" borderId="32" xfId="0" applyNumberFormat="1" applyFont="1" applyFill="1" applyBorder="1" applyAlignment="1">
      <alignment horizontal="center" vertical="center" wrapText="1"/>
    </xf>
    <xf numFmtId="165" fontId="1" fillId="4" borderId="33" xfId="0" applyNumberFormat="1" applyFont="1" applyFill="1" applyBorder="1" applyAlignment="1" applyProtection="1">
      <alignment horizontal="center" vertical="center" wrapText="1"/>
      <protection hidden="1"/>
    </xf>
    <xf numFmtId="2" fontId="3" fillId="2" borderId="30" xfId="0" applyNumberFormat="1" applyFont="1" applyFill="1" applyBorder="1" applyAlignment="1" applyProtection="1">
      <alignment horizontal="center" vertical="center" wrapText="1"/>
      <protection hidden="1"/>
    </xf>
    <xf numFmtId="9" fontId="0" fillId="2" borderId="31" xfId="0" quotePrefix="1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166" fontId="5" fillId="2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5" borderId="43" xfId="0" applyFill="1" applyBorder="1"/>
    <xf numFmtId="0" fontId="0" fillId="5" borderId="44" xfId="0" applyFill="1" applyBorder="1"/>
    <xf numFmtId="0" fontId="0" fillId="5" borderId="0" xfId="0" applyFill="1" applyBorder="1"/>
    <xf numFmtId="0" fontId="0" fillId="5" borderId="45" xfId="0" applyFill="1" applyBorder="1"/>
    <xf numFmtId="0" fontId="0" fillId="5" borderId="46" xfId="0" applyFill="1" applyBorder="1"/>
    <xf numFmtId="0" fontId="0" fillId="5" borderId="47" xfId="0" applyFill="1" applyBorder="1"/>
    <xf numFmtId="164" fontId="1" fillId="7" borderId="2" xfId="0" applyNumberFormat="1" applyFont="1" applyFill="1" applyBorder="1" applyAlignment="1">
      <alignment horizontal="center"/>
    </xf>
    <xf numFmtId="165" fontId="16" fillId="7" borderId="2" xfId="0" applyNumberFormat="1" applyFont="1" applyFill="1" applyBorder="1" applyAlignment="1" applyProtection="1">
      <alignment horizontal="center"/>
      <protection hidden="1"/>
    </xf>
    <xf numFmtId="0" fontId="1" fillId="8" borderId="2" xfId="0" applyFont="1" applyFill="1" applyBorder="1" applyAlignment="1">
      <alignment horizontal="center"/>
    </xf>
    <xf numFmtId="165" fontId="16" fillId="8" borderId="2" xfId="0" applyNumberFormat="1" applyFont="1" applyFill="1" applyBorder="1" applyAlignment="1" applyProtection="1">
      <alignment horizontal="center"/>
      <protection hidden="1"/>
    </xf>
    <xf numFmtId="0" fontId="1" fillId="9" borderId="2" xfId="0" applyFont="1" applyFill="1" applyBorder="1" applyAlignment="1">
      <alignment horizontal="center"/>
    </xf>
    <xf numFmtId="165" fontId="16" fillId="9" borderId="2" xfId="0" applyNumberFormat="1" applyFont="1" applyFill="1" applyBorder="1" applyAlignment="1" applyProtection="1">
      <alignment horizontal="center"/>
      <protection hidden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9" fontId="5" fillId="2" borderId="17" xfId="0" applyNumberFormat="1" applyFont="1" applyFill="1" applyBorder="1" applyAlignment="1">
      <alignment horizontal="center" vertical="center"/>
    </xf>
    <xf numFmtId="9" fontId="5" fillId="2" borderId="18" xfId="0" applyNumberFormat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17" fillId="6" borderId="24" xfId="0" applyFont="1" applyFill="1" applyBorder="1" applyAlignment="1">
      <alignment horizontal="center" vertical="center"/>
    </xf>
    <xf numFmtId="0" fontId="17" fillId="6" borderId="25" xfId="0" applyFont="1" applyFill="1" applyBorder="1" applyAlignment="1">
      <alignment horizontal="center" vertical="center"/>
    </xf>
    <xf numFmtId="0" fontId="17" fillId="6" borderId="26" xfId="0" applyFont="1" applyFill="1" applyBorder="1" applyAlignment="1">
      <alignment horizontal="center"/>
    </xf>
    <xf numFmtId="0" fontId="17" fillId="6" borderId="2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198104</xdr:colOff>
      <xdr:row>3</xdr:row>
      <xdr:rowOff>57085</xdr:rowOff>
    </xdr:from>
    <xdr:to>
      <xdr:col>6</xdr:col>
      <xdr:colOff>521954</xdr:colOff>
      <xdr:row>4</xdr:row>
      <xdr:rowOff>9122</xdr:rowOff>
    </xdr:to>
    <xdr:sp macro="" textlink="">
      <xdr:nvSpPr>
        <xdr:cNvPr id="3" name="Flèche gauche 2"/>
        <xdr:cNvSpPr/>
      </xdr:nvSpPr>
      <xdr:spPr>
        <a:xfrm rot="232712">
          <a:off x="5170154" y="533335"/>
          <a:ext cx="1085850" cy="23778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6</xdr:col>
      <xdr:colOff>571500</xdr:colOff>
      <xdr:row>3</xdr:row>
      <xdr:rowOff>57150</xdr:rowOff>
    </xdr:from>
    <xdr:to>
      <xdr:col>6</xdr:col>
      <xdr:colOff>742950</xdr:colOff>
      <xdr:row>4</xdr:row>
      <xdr:rowOff>171450</xdr:rowOff>
    </xdr:to>
    <xdr:sp macro="" textlink="">
      <xdr:nvSpPr>
        <xdr:cNvPr id="4" name="Accolade ouvrante 3"/>
        <xdr:cNvSpPr/>
      </xdr:nvSpPr>
      <xdr:spPr>
        <a:xfrm>
          <a:off x="6305550" y="533400"/>
          <a:ext cx="171450" cy="40005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4</xdr:col>
      <xdr:colOff>1504950</xdr:colOff>
      <xdr:row>13</xdr:row>
      <xdr:rowOff>47625</xdr:rowOff>
    </xdr:from>
    <xdr:to>
      <xdr:col>5</xdr:col>
      <xdr:colOff>676275</xdr:colOff>
      <xdr:row>13</xdr:row>
      <xdr:rowOff>190500</xdr:rowOff>
    </xdr:to>
    <xdr:sp macro="" textlink="">
      <xdr:nvSpPr>
        <xdr:cNvPr id="5" name="Double flèche horizontale 4"/>
        <xdr:cNvSpPr/>
      </xdr:nvSpPr>
      <xdr:spPr>
        <a:xfrm>
          <a:off x="4448175" y="3048000"/>
          <a:ext cx="1200150" cy="142875"/>
        </a:xfrm>
        <a:prstGeom prst="leftRightArrow">
          <a:avLst/>
        </a:prstGeom>
        <a:solidFill>
          <a:schemeClr val="tx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4</xdr:col>
      <xdr:colOff>1514475</xdr:colOff>
      <xdr:row>19</xdr:row>
      <xdr:rowOff>57150</xdr:rowOff>
    </xdr:from>
    <xdr:to>
      <xdr:col>5</xdr:col>
      <xdr:colOff>685800</xdr:colOff>
      <xdr:row>19</xdr:row>
      <xdr:rowOff>200025</xdr:rowOff>
    </xdr:to>
    <xdr:sp macro="" textlink="">
      <xdr:nvSpPr>
        <xdr:cNvPr id="6" name="Double flèche horizontale 5"/>
        <xdr:cNvSpPr/>
      </xdr:nvSpPr>
      <xdr:spPr>
        <a:xfrm>
          <a:off x="4457700" y="4238625"/>
          <a:ext cx="1200150" cy="142875"/>
        </a:xfrm>
        <a:prstGeom prst="leftRightArrow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4</xdr:col>
      <xdr:colOff>1466850</xdr:colOff>
      <xdr:row>25</xdr:row>
      <xdr:rowOff>38100</xdr:rowOff>
    </xdr:from>
    <xdr:to>
      <xdr:col>5</xdr:col>
      <xdr:colOff>638175</xdr:colOff>
      <xdr:row>25</xdr:row>
      <xdr:rowOff>180975</xdr:rowOff>
    </xdr:to>
    <xdr:sp macro="" textlink="">
      <xdr:nvSpPr>
        <xdr:cNvPr id="7" name="Double flèche horizontale 6"/>
        <xdr:cNvSpPr/>
      </xdr:nvSpPr>
      <xdr:spPr>
        <a:xfrm>
          <a:off x="4410075" y="5400675"/>
          <a:ext cx="1200150" cy="142875"/>
        </a:xfrm>
        <a:prstGeom prst="leftRightArrow">
          <a:avLst/>
        </a:prstGeom>
        <a:solidFill>
          <a:schemeClr val="accent6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10</xdr:col>
      <xdr:colOff>219075</xdr:colOff>
      <xdr:row>16</xdr:row>
      <xdr:rowOff>123824</xdr:rowOff>
    </xdr:from>
    <xdr:to>
      <xdr:col>10</xdr:col>
      <xdr:colOff>742950</xdr:colOff>
      <xdr:row>18</xdr:row>
      <xdr:rowOff>152399</xdr:rowOff>
    </xdr:to>
    <xdr:sp macro="" textlink="">
      <xdr:nvSpPr>
        <xdr:cNvPr id="9" name="Flèche vers le bas 8"/>
        <xdr:cNvSpPr/>
      </xdr:nvSpPr>
      <xdr:spPr>
        <a:xfrm rot="1412246">
          <a:off x="9001125" y="3286124"/>
          <a:ext cx="523875" cy="4095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5"/>
  <sheetViews>
    <sheetView tabSelected="1" topLeftCell="C1" zoomScaleNormal="100" zoomScalePageLayoutView="50" workbookViewId="0">
      <selection activeCell="E5" sqref="E5"/>
    </sheetView>
  </sheetViews>
  <sheetFormatPr baseColWidth="10" defaultRowHeight="15"/>
  <cols>
    <col min="1" max="1" width="3.140625" hidden="1" customWidth="1"/>
    <col min="2" max="2" width="8" hidden="1" customWidth="1"/>
    <col min="3" max="3" width="24" customWidth="1"/>
    <col min="4" max="4" width="19.5703125" customWidth="1"/>
    <col min="5" max="5" width="23.42578125" customWidth="1"/>
  </cols>
  <sheetData>
    <row r="1" spans="1:14" ht="15.75" thickBot="1">
      <c r="A1" s="2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0.25" thickTop="1" thickBot="1">
      <c r="A2" s="2"/>
      <c r="B2" s="1"/>
      <c r="C2" s="57" t="s">
        <v>2</v>
      </c>
      <c r="D2" s="58"/>
      <c r="E2" s="59"/>
      <c r="F2" s="2"/>
      <c r="G2" s="2"/>
      <c r="H2" s="2"/>
      <c r="I2" s="2"/>
      <c r="J2" s="2"/>
      <c r="K2" s="2"/>
      <c r="L2" s="2"/>
      <c r="M2" s="2"/>
      <c r="N2" s="2"/>
    </row>
    <row r="3" spans="1:14" ht="17.25" thickTop="1" thickBot="1">
      <c r="A3" s="2"/>
      <c r="B3" s="1"/>
      <c r="C3" s="3"/>
      <c r="D3" s="2"/>
      <c r="E3" s="4" t="s">
        <v>1</v>
      </c>
      <c r="F3" s="2"/>
      <c r="G3" s="2"/>
      <c r="H3" s="2"/>
      <c r="I3" s="2"/>
      <c r="J3" s="2"/>
      <c r="K3" s="2"/>
      <c r="L3" s="2"/>
      <c r="M3" s="2"/>
      <c r="N3" s="2"/>
    </row>
    <row r="4" spans="1:14" ht="22.5" thickTop="1" thickBot="1">
      <c r="A4" s="2"/>
      <c r="B4" s="1"/>
      <c r="C4" s="5"/>
      <c r="D4" s="64" t="s">
        <v>0</v>
      </c>
      <c r="E4" s="6">
        <v>15</v>
      </c>
      <c r="F4" s="2"/>
      <c r="G4" s="2"/>
      <c r="H4" s="7" t="s">
        <v>13</v>
      </c>
      <c r="I4" s="7"/>
      <c r="J4" s="2"/>
      <c r="K4" s="2"/>
      <c r="L4" s="2"/>
      <c r="M4" s="2"/>
      <c r="N4" s="2"/>
    </row>
    <row r="5" spans="1:14" ht="16.5" thickTop="1" thickBot="1">
      <c r="A5" s="2"/>
      <c r="B5" s="1"/>
      <c r="C5" s="5"/>
      <c r="D5" s="65"/>
      <c r="E5" s="8" t="s">
        <v>3</v>
      </c>
      <c r="F5" s="2"/>
      <c r="G5" s="2"/>
      <c r="H5" s="9" t="s">
        <v>14</v>
      </c>
      <c r="I5" s="9"/>
      <c r="J5" s="2"/>
      <c r="K5" s="2"/>
      <c r="L5" s="2"/>
      <c r="M5" s="2"/>
      <c r="N5" s="2"/>
    </row>
    <row r="6" spans="1:14" ht="17.25" thickTop="1" thickBot="1">
      <c r="A6" s="2"/>
      <c r="B6" s="1"/>
      <c r="C6" s="70" t="s">
        <v>5</v>
      </c>
      <c r="D6" s="71"/>
      <c r="E6" s="10">
        <f>E4*C7</f>
        <v>15</v>
      </c>
      <c r="F6" s="2"/>
      <c r="G6" s="2"/>
      <c r="H6" s="2"/>
      <c r="I6" s="2"/>
      <c r="J6" s="2"/>
      <c r="K6" s="2"/>
      <c r="L6" s="2"/>
      <c r="M6" s="2"/>
      <c r="N6" s="2"/>
    </row>
    <row r="7" spans="1:14" ht="15.75" thickTop="1">
      <c r="A7" s="2"/>
      <c r="B7" s="1"/>
      <c r="C7" s="60">
        <v>1</v>
      </c>
      <c r="D7" s="11">
        <v>0.1</v>
      </c>
      <c r="E7" s="12">
        <f>D7/E4/24</f>
        <v>2.7777777777777778E-4</v>
      </c>
      <c r="F7" s="2"/>
      <c r="G7" s="2"/>
      <c r="H7" s="2"/>
      <c r="I7" s="2"/>
      <c r="J7" s="2"/>
      <c r="K7" s="2"/>
      <c r="L7" s="2"/>
      <c r="M7" s="2"/>
      <c r="N7" s="2"/>
    </row>
    <row r="8" spans="1:14">
      <c r="A8" s="2"/>
      <c r="B8" s="1"/>
      <c r="C8" s="66"/>
      <c r="D8" s="13">
        <v>0.2</v>
      </c>
      <c r="E8" s="14">
        <f>D8/E4/24</f>
        <v>5.5555555555555556E-4</v>
      </c>
      <c r="F8" s="2"/>
      <c r="G8" s="2"/>
      <c r="H8" s="2"/>
      <c r="I8" s="2"/>
      <c r="J8" s="2"/>
      <c r="K8" s="2"/>
      <c r="L8" s="2"/>
      <c r="M8" s="2"/>
      <c r="N8" s="2"/>
    </row>
    <row r="9" spans="1:14" ht="15.75" thickBot="1">
      <c r="A9" s="2"/>
      <c r="B9" s="1"/>
      <c r="C9" s="67"/>
      <c r="D9" s="15">
        <v>0.4</v>
      </c>
      <c r="E9" s="16">
        <f>D9/E4/24</f>
        <v>1.1111111111111111E-3</v>
      </c>
      <c r="F9" s="2"/>
      <c r="G9" s="2"/>
      <c r="H9" s="2"/>
      <c r="I9" s="2"/>
      <c r="J9" s="2"/>
      <c r="K9" s="2"/>
      <c r="L9" s="2"/>
      <c r="M9" s="2"/>
      <c r="N9" s="2"/>
    </row>
    <row r="10" spans="1:14" ht="15.75" thickTop="1">
      <c r="A10" s="2"/>
      <c r="B10" s="1"/>
      <c r="C10" s="60">
        <v>1</v>
      </c>
      <c r="D10" s="17">
        <v>0.5</v>
      </c>
      <c r="E10" s="18">
        <f>D10/E4/24</f>
        <v>1.3888888888888889E-3</v>
      </c>
      <c r="F10" s="2"/>
      <c r="G10" s="2"/>
      <c r="H10" s="2"/>
      <c r="I10" s="2"/>
      <c r="J10" s="2"/>
      <c r="K10" s="2"/>
      <c r="L10" s="2"/>
      <c r="M10" s="2"/>
      <c r="N10" s="2"/>
    </row>
    <row r="11" spans="1:14">
      <c r="A11" s="2"/>
      <c r="B11" s="1"/>
      <c r="C11" s="61"/>
      <c r="D11" s="13">
        <v>0.6</v>
      </c>
      <c r="E11" s="14">
        <f>D11/E4/24</f>
        <v>1.6666666666666668E-3</v>
      </c>
      <c r="F11" s="2"/>
      <c r="G11" s="2"/>
      <c r="H11" s="2"/>
      <c r="I11" s="2"/>
      <c r="J11" s="2"/>
      <c r="K11" s="2"/>
      <c r="L11" s="2"/>
      <c r="M11" s="2"/>
      <c r="N11" s="2"/>
    </row>
    <row r="12" spans="1:14">
      <c r="A12" s="2"/>
      <c r="B12" s="1"/>
      <c r="C12" s="61"/>
      <c r="D12" s="13">
        <v>0.8</v>
      </c>
      <c r="E12" s="14">
        <f>D12/E4/24</f>
        <v>2.2222222222222222E-3</v>
      </c>
      <c r="F12" s="2"/>
      <c r="G12" s="2"/>
      <c r="H12" s="2"/>
      <c r="I12" s="2"/>
      <c r="J12" s="2"/>
      <c r="K12" s="2"/>
      <c r="L12" s="2"/>
      <c r="M12" s="2"/>
      <c r="N12" s="2"/>
    </row>
    <row r="13" spans="1:14" ht="15.75" thickBot="1">
      <c r="A13" s="2"/>
      <c r="B13" s="1"/>
      <c r="C13" s="61"/>
      <c r="D13" s="19">
        <v>1</v>
      </c>
      <c r="E13" s="20">
        <f>D13/E4/24</f>
        <v>2.7777777777777779E-3</v>
      </c>
      <c r="F13" s="2"/>
      <c r="G13" s="2"/>
      <c r="H13" s="2"/>
      <c r="I13" s="2"/>
      <c r="J13" s="2"/>
      <c r="K13" s="2"/>
      <c r="L13" s="2"/>
      <c r="M13" s="2"/>
      <c r="N13" s="2"/>
    </row>
    <row r="14" spans="1:14" ht="17.25" thickTop="1" thickBot="1">
      <c r="A14" s="2"/>
      <c r="B14" s="1"/>
      <c r="C14" s="72" t="s">
        <v>9</v>
      </c>
      <c r="D14" s="73"/>
      <c r="E14" s="21">
        <f>E4*90%</f>
        <v>13.5</v>
      </c>
      <c r="F14" s="2"/>
      <c r="G14" s="9" t="s">
        <v>15</v>
      </c>
      <c r="H14" s="2"/>
      <c r="I14" s="2"/>
      <c r="J14" s="42"/>
      <c r="K14" s="43"/>
      <c r="L14" s="43"/>
      <c r="M14" s="44"/>
      <c r="N14" s="2"/>
    </row>
    <row r="15" spans="1:14" ht="15.75" customHeight="1">
      <c r="A15" s="2"/>
      <c r="B15" s="1"/>
      <c r="C15" s="68"/>
      <c r="D15" s="22">
        <v>1</v>
      </c>
      <c r="E15" s="23">
        <f>(D15/E4/24)/0.9</f>
        <v>3.0864197530864196E-3</v>
      </c>
      <c r="F15" s="2"/>
      <c r="G15" s="2"/>
      <c r="H15" s="2"/>
      <c r="I15" s="2"/>
      <c r="J15" s="45"/>
      <c r="K15" s="75" t="s">
        <v>18</v>
      </c>
      <c r="L15" s="76"/>
      <c r="M15" s="46"/>
      <c r="N15" s="2"/>
    </row>
    <row r="16" spans="1:14" ht="16.5" thickBot="1">
      <c r="A16" s="2"/>
      <c r="B16" s="1"/>
      <c r="C16" s="68"/>
      <c r="D16" s="22">
        <v>1.5</v>
      </c>
      <c r="E16" s="23">
        <f>D16/E4/24/0.9</f>
        <v>4.6296296296296294E-3</v>
      </c>
      <c r="F16" s="2"/>
      <c r="G16" s="2"/>
      <c r="H16" s="2"/>
      <c r="I16" s="2"/>
      <c r="J16" s="45"/>
      <c r="K16" s="77" t="s">
        <v>19</v>
      </c>
      <c r="L16" s="78"/>
      <c r="M16" s="46"/>
      <c r="N16" s="2"/>
    </row>
    <row r="17" spans="1:14">
      <c r="A17" s="2"/>
      <c r="B17" s="1"/>
      <c r="C17" s="68"/>
      <c r="D17" s="22">
        <v>2</v>
      </c>
      <c r="E17" s="23">
        <f>D17/E4/24/0.9</f>
        <v>6.1728395061728392E-3</v>
      </c>
      <c r="F17" s="2"/>
      <c r="G17" s="2"/>
      <c r="H17" s="2"/>
      <c r="I17" s="2"/>
      <c r="J17" s="45"/>
      <c r="K17" s="47"/>
      <c r="L17" s="47"/>
      <c r="M17" s="46"/>
      <c r="N17" s="2"/>
    </row>
    <row r="18" spans="1:14">
      <c r="A18" s="2"/>
      <c r="B18" s="1"/>
      <c r="C18" s="68"/>
      <c r="D18" s="22">
        <v>2.5</v>
      </c>
      <c r="E18" s="23">
        <f>D18/E4/24/0.9</f>
        <v>7.716049382716049E-3</v>
      </c>
      <c r="F18" s="2"/>
      <c r="G18" s="2"/>
      <c r="H18" s="2"/>
      <c r="I18" s="2"/>
      <c r="J18" s="45"/>
      <c r="K18" s="47"/>
      <c r="L18" s="47"/>
      <c r="M18" s="46"/>
      <c r="N18" s="2"/>
    </row>
    <row r="19" spans="1:14" ht="15.75" thickBot="1">
      <c r="A19" s="2"/>
      <c r="B19" s="1"/>
      <c r="C19" s="69"/>
      <c r="D19" s="24">
        <v>3</v>
      </c>
      <c r="E19" s="25">
        <f>D19/E4/24/0.9</f>
        <v>9.2592592592592587E-3</v>
      </c>
      <c r="F19" s="2"/>
      <c r="G19" s="2"/>
      <c r="H19" s="2"/>
      <c r="I19" s="2"/>
      <c r="J19" s="45"/>
      <c r="K19" s="47"/>
      <c r="L19" s="47"/>
      <c r="M19" s="46"/>
      <c r="N19" s="2"/>
    </row>
    <row r="20" spans="1:14" ht="16.5" thickTop="1">
      <c r="A20" s="2"/>
      <c r="B20" s="1"/>
      <c r="C20" s="72" t="s">
        <v>10</v>
      </c>
      <c r="D20" s="73"/>
      <c r="E20" s="21">
        <f>E4*85%</f>
        <v>12.75</v>
      </c>
      <c r="F20" s="2"/>
      <c r="G20" s="9" t="s">
        <v>16</v>
      </c>
      <c r="H20" s="2"/>
      <c r="I20" s="2"/>
      <c r="J20" s="45"/>
      <c r="K20" s="51">
        <v>10</v>
      </c>
      <c r="L20" s="52">
        <f>K20/E4/24/0.9</f>
        <v>3.0864197530864196E-2</v>
      </c>
      <c r="M20" s="46"/>
      <c r="N20" s="2"/>
    </row>
    <row r="21" spans="1:14" ht="15.75" customHeight="1">
      <c r="A21" s="2"/>
      <c r="B21" s="1"/>
      <c r="C21" s="68"/>
      <c r="D21" s="22">
        <v>1</v>
      </c>
      <c r="E21" s="26">
        <f>(D21/E4/24)/0.85</f>
        <v>3.2679738562091504E-3</v>
      </c>
      <c r="F21" s="2"/>
      <c r="G21" s="2"/>
      <c r="H21" s="2"/>
      <c r="I21" s="2"/>
      <c r="J21" s="45"/>
      <c r="K21" s="47"/>
      <c r="L21" s="47"/>
      <c r="M21" s="46"/>
      <c r="N21" s="2"/>
    </row>
    <row r="22" spans="1:14">
      <c r="A22" s="2"/>
      <c r="B22" s="1"/>
      <c r="C22" s="68"/>
      <c r="D22" s="27">
        <v>2</v>
      </c>
      <c r="E22" s="26">
        <f>(D22/E4/24)/0.85</f>
        <v>6.5359477124183009E-3</v>
      </c>
      <c r="F22" s="2"/>
      <c r="G22" s="2"/>
      <c r="H22" s="2"/>
      <c r="I22" s="2"/>
      <c r="J22" s="45"/>
      <c r="K22" s="47"/>
      <c r="L22" s="47"/>
      <c r="M22" s="46"/>
      <c r="N22" s="2"/>
    </row>
    <row r="23" spans="1:14" ht="15.75">
      <c r="A23" s="2"/>
      <c r="B23" s="1"/>
      <c r="C23" s="68"/>
      <c r="D23" s="27">
        <v>3</v>
      </c>
      <c r="E23" s="26">
        <f>(D23/E4/24)/0.85</f>
        <v>9.8039215686274508E-3</v>
      </c>
      <c r="F23" s="2"/>
      <c r="G23" s="2"/>
      <c r="H23" s="2"/>
      <c r="I23" s="2"/>
      <c r="J23" s="45"/>
      <c r="K23" s="53">
        <v>21.094999999999999</v>
      </c>
      <c r="L23" s="54">
        <f>K23/E4/24/0.85</f>
        <v>6.8937908496732023E-2</v>
      </c>
      <c r="M23" s="46"/>
      <c r="N23" s="2"/>
    </row>
    <row r="24" spans="1:14">
      <c r="A24" s="2"/>
      <c r="B24" s="1"/>
      <c r="C24" s="68"/>
      <c r="D24" s="27">
        <v>4</v>
      </c>
      <c r="E24" s="26">
        <f>(D24/E4/24)/0.85</f>
        <v>1.3071895424836602E-2</v>
      </c>
      <c r="F24" s="2"/>
      <c r="G24" s="2"/>
      <c r="H24" s="2"/>
      <c r="I24" s="2"/>
      <c r="J24" s="45"/>
      <c r="K24" s="47"/>
      <c r="L24" s="47"/>
      <c r="M24" s="46"/>
      <c r="N24" s="2"/>
    </row>
    <row r="25" spans="1:14" ht="15.75" thickBot="1">
      <c r="A25" s="2"/>
      <c r="B25" s="1"/>
      <c r="C25" s="69"/>
      <c r="D25" s="28">
        <v>5</v>
      </c>
      <c r="E25" s="29">
        <f>(D25/E4/24)/0.85</f>
        <v>1.6339869281045753E-2</v>
      </c>
      <c r="F25" s="2"/>
      <c r="G25" s="2"/>
      <c r="H25" s="2"/>
      <c r="I25" s="2"/>
      <c r="J25" s="45"/>
      <c r="K25" s="47"/>
      <c r="L25" s="47"/>
      <c r="M25" s="46"/>
      <c r="N25" s="2"/>
    </row>
    <row r="26" spans="1:14" ht="16.5" thickTop="1">
      <c r="A26" s="2"/>
      <c r="B26" s="1"/>
      <c r="C26" s="72" t="s">
        <v>11</v>
      </c>
      <c r="D26" s="73"/>
      <c r="E26" s="30">
        <f>E4*80%</f>
        <v>12</v>
      </c>
      <c r="F26" s="2"/>
      <c r="G26" s="9" t="s">
        <v>17</v>
      </c>
      <c r="H26" s="2"/>
      <c r="I26" s="2"/>
      <c r="J26" s="45"/>
      <c r="K26" s="55">
        <v>42.195</v>
      </c>
      <c r="L26" s="56">
        <f>K26/E4/24/0.8</f>
        <v>0.14651041666666667</v>
      </c>
      <c r="M26" s="46"/>
      <c r="N26" s="2"/>
    </row>
    <row r="27" spans="1:14" ht="15.75" customHeight="1">
      <c r="A27" s="2"/>
      <c r="B27" s="1"/>
      <c r="C27" s="62" t="s">
        <v>4</v>
      </c>
      <c r="D27" s="22">
        <v>1</v>
      </c>
      <c r="E27" s="26">
        <f>(D27/E4/24)/0.8</f>
        <v>3.472222222222222E-3</v>
      </c>
      <c r="F27" s="2"/>
      <c r="G27" s="2"/>
      <c r="H27" s="2"/>
      <c r="I27" s="2"/>
      <c r="J27" s="48"/>
      <c r="K27" s="49"/>
      <c r="L27" s="49"/>
      <c r="M27" s="50"/>
      <c r="N27" s="2"/>
    </row>
    <row r="28" spans="1:14">
      <c r="A28" s="2"/>
      <c r="B28" s="1"/>
      <c r="C28" s="62"/>
      <c r="D28" s="27">
        <v>2</v>
      </c>
      <c r="E28" s="26">
        <f>(D28/E4/24)/0.8</f>
        <v>6.9444444444444441E-3</v>
      </c>
      <c r="F28" s="2"/>
      <c r="G28" s="2"/>
      <c r="H28" s="2"/>
      <c r="I28" s="2"/>
      <c r="J28" s="2"/>
      <c r="K28" s="2"/>
      <c r="L28" s="2"/>
      <c r="M28" s="2"/>
      <c r="N28" s="2"/>
    </row>
    <row r="29" spans="1:14">
      <c r="A29" s="2"/>
      <c r="B29" s="1"/>
      <c r="C29" s="62"/>
      <c r="D29" s="27">
        <v>2.5</v>
      </c>
      <c r="E29" s="26">
        <f>D29/E4/24/0.8</f>
        <v>8.6805555555555542E-3</v>
      </c>
      <c r="F29" s="2"/>
      <c r="G29" s="2"/>
      <c r="H29" s="2"/>
      <c r="I29" s="2"/>
      <c r="J29" s="2"/>
      <c r="K29" s="2"/>
      <c r="L29" s="2"/>
      <c r="M29" s="2"/>
      <c r="N29" s="2"/>
    </row>
    <row r="30" spans="1:14">
      <c r="A30" s="2"/>
      <c r="B30" s="1"/>
      <c r="C30" s="62"/>
      <c r="D30" s="27">
        <v>3</v>
      </c>
      <c r="E30" s="26">
        <f>(D30/E4/24)/0.8</f>
        <v>1.0416666666666666E-2</v>
      </c>
      <c r="F30" s="2"/>
      <c r="G30" s="2"/>
      <c r="H30" s="2"/>
      <c r="I30" s="2"/>
      <c r="J30" s="2"/>
      <c r="K30" s="2"/>
      <c r="L30" s="2"/>
      <c r="M30" s="2"/>
      <c r="N30" s="2"/>
    </row>
    <row r="31" spans="1:14">
      <c r="A31" s="2"/>
      <c r="B31" s="1"/>
      <c r="C31" s="62"/>
      <c r="D31" s="27">
        <v>4</v>
      </c>
      <c r="E31" s="26">
        <f>(D31/E4/24)/0.8</f>
        <v>1.3888888888888888E-2</v>
      </c>
      <c r="F31" s="2"/>
      <c r="G31" s="2"/>
      <c r="H31" s="2"/>
      <c r="I31" s="2"/>
      <c r="J31" s="2"/>
      <c r="K31" s="2"/>
      <c r="L31" s="2"/>
      <c r="M31" s="2"/>
      <c r="N31" s="2"/>
    </row>
    <row r="32" spans="1:14" ht="15.75" thickBot="1">
      <c r="A32" s="2"/>
      <c r="B32" s="1"/>
      <c r="C32" s="63"/>
      <c r="D32" s="28">
        <v>5</v>
      </c>
      <c r="E32" s="29">
        <f>(D32/E4/24)/0.8</f>
        <v>1.7361111111111108E-2</v>
      </c>
      <c r="F32" s="2"/>
      <c r="G32" s="2"/>
      <c r="H32" s="2"/>
      <c r="I32" s="2"/>
      <c r="J32" s="2"/>
      <c r="K32" s="2"/>
      <c r="L32" s="2"/>
      <c r="M32" s="2"/>
      <c r="N32" s="2"/>
    </row>
    <row r="33" spans="1:14" ht="16.5" thickTop="1">
      <c r="A33" s="2"/>
      <c r="B33" s="1"/>
      <c r="C33" s="74" t="s">
        <v>6</v>
      </c>
      <c r="D33" s="73"/>
      <c r="E33" s="21">
        <f>E4*75%</f>
        <v>11.25</v>
      </c>
      <c r="F33" s="2"/>
      <c r="G33" s="31"/>
      <c r="H33" s="32"/>
      <c r="I33" s="32"/>
      <c r="J33" s="33"/>
      <c r="K33" s="2"/>
      <c r="L33" s="2"/>
      <c r="M33" s="2"/>
      <c r="N33" s="2"/>
    </row>
    <row r="34" spans="1:14" ht="15.75" thickBot="1">
      <c r="A34" s="2"/>
      <c r="B34" s="1"/>
      <c r="C34" s="34"/>
      <c r="D34" s="35">
        <v>1</v>
      </c>
      <c r="E34" s="36">
        <f>(D34/E4/24)/0.75</f>
        <v>3.7037037037037038E-3</v>
      </c>
      <c r="F34" s="2"/>
      <c r="G34" s="2"/>
      <c r="H34" s="2"/>
      <c r="I34" s="2"/>
      <c r="J34" s="2"/>
      <c r="K34" s="2"/>
      <c r="L34" s="2"/>
      <c r="M34" s="2"/>
      <c r="N34" s="2"/>
    </row>
    <row r="35" spans="1:14" ht="16.5" thickTop="1">
      <c r="A35" s="2"/>
      <c r="B35" s="1"/>
      <c r="C35" s="74" t="s">
        <v>7</v>
      </c>
      <c r="D35" s="73"/>
      <c r="E35" s="37">
        <f>E4*70%</f>
        <v>10.5</v>
      </c>
      <c r="F35" s="2"/>
      <c r="G35" s="2"/>
      <c r="H35" s="2"/>
      <c r="I35" s="2"/>
      <c r="J35" s="2"/>
      <c r="K35" s="2"/>
      <c r="L35" s="2"/>
      <c r="M35" s="2"/>
      <c r="N35" s="2"/>
    </row>
    <row r="36" spans="1:14" ht="15.75" thickBot="1">
      <c r="A36" s="2"/>
      <c r="B36" s="1"/>
      <c r="C36" s="38" t="s">
        <v>20</v>
      </c>
      <c r="D36" s="35">
        <v>1</v>
      </c>
      <c r="E36" s="36">
        <f>(D36/E4/24)/0.7</f>
        <v>3.9682539682539689E-3</v>
      </c>
      <c r="F36" s="2"/>
      <c r="G36" s="2"/>
      <c r="H36" s="2"/>
      <c r="I36" s="2"/>
      <c r="J36" s="2"/>
      <c r="K36" s="2"/>
      <c r="L36" s="2"/>
      <c r="M36" s="2"/>
      <c r="N36" s="2"/>
    </row>
    <row r="37" spans="1:14" ht="16.5" thickTop="1">
      <c r="A37" s="2"/>
      <c r="B37" s="1"/>
      <c r="C37" s="74" t="s">
        <v>12</v>
      </c>
      <c r="D37" s="73"/>
      <c r="E37" s="37">
        <f>E4*65%</f>
        <v>9.75</v>
      </c>
      <c r="F37" s="2"/>
      <c r="G37" s="2"/>
      <c r="H37" s="2"/>
      <c r="I37" s="2"/>
      <c r="J37" s="2"/>
      <c r="K37" s="2"/>
      <c r="L37" s="2"/>
      <c r="M37" s="2"/>
      <c r="N37" s="2"/>
    </row>
    <row r="38" spans="1:14" ht="15.75" thickBot="1">
      <c r="A38" s="2"/>
      <c r="B38" s="1"/>
      <c r="C38" s="34"/>
      <c r="D38" s="35">
        <v>1</v>
      </c>
      <c r="E38" s="36">
        <f>(D38/E4/24)/0.65</f>
        <v>4.2735042735042739E-3</v>
      </c>
      <c r="F38" s="2"/>
      <c r="G38" s="2"/>
      <c r="H38" s="2"/>
      <c r="I38" s="2"/>
      <c r="J38" s="2"/>
      <c r="K38" s="2"/>
      <c r="L38" s="2"/>
      <c r="M38" s="2"/>
      <c r="N38" s="2"/>
    </row>
    <row r="39" spans="1:14" ht="16.5" thickTop="1">
      <c r="A39" s="2"/>
      <c r="B39" s="1"/>
      <c r="C39" s="74" t="s">
        <v>8</v>
      </c>
      <c r="D39" s="73"/>
      <c r="E39" s="37">
        <f>E4*60%</f>
        <v>9</v>
      </c>
      <c r="F39" s="2"/>
      <c r="G39" s="2"/>
      <c r="H39" s="2"/>
      <c r="I39" s="2"/>
      <c r="J39" s="2"/>
      <c r="K39" s="2"/>
      <c r="L39" s="2"/>
      <c r="M39" s="2"/>
      <c r="N39" s="2"/>
    </row>
    <row r="40" spans="1:14" ht="15.75" thickBot="1">
      <c r="A40" s="2"/>
      <c r="B40" s="1"/>
      <c r="C40" s="34"/>
      <c r="D40" s="35">
        <v>1</v>
      </c>
      <c r="E40" s="36">
        <f>(D40/E4/24)/0.6</f>
        <v>4.6296296296296302E-3</v>
      </c>
      <c r="F40" s="2"/>
      <c r="G40" s="2"/>
      <c r="H40" s="2"/>
      <c r="I40" s="2"/>
      <c r="J40" s="2"/>
      <c r="K40" s="2"/>
      <c r="L40" s="2"/>
      <c r="M40" s="2"/>
      <c r="N40" s="2"/>
    </row>
    <row r="41" spans="1:14" ht="15.75" thickTop="1">
      <c r="A41" s="2"/>
      <c r="B41" s="1"/>
      <c r="C41" s="39"/>
      <c r="D41" s="40"/>
      <c r="E41" s="41"/>
      <c r="F41" s="2"/>
      <c r="G41" s="2"/>
      <c r="H41" s="2"/>
      <c r="I41" s="2"/>
      <c r="J41" s="2"/>
      <c r="K41" s="2"/>
      <c r="L41" s="2"/>
      <c r="M41" s="2"/>
      <c r="N41" s="2"/>
    </row>
    <row r="42" spans="1:14">
      <c r="A42" s="2"/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>
      <c r="A43" s="2"/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</sheetData>
  <sheetProtection password="E58E" sheet="1" objects="1" scenarios="1"/>
  <mergeCells count="17">
    <mergeCell ref="C33:D33"/>
    <mergeCell ref="C35:D35"/>
    <mergeCell ref="C37:D37"/>
    <mergeCell ref="C39:D39"/>
    <mergeCell ref="K15:L15"/>
    <mergeCell ref="K16:L16"/>
    <mergeCell ref="C2:E2"/>
    <mergeCell ref="C10:C13"/>
    <mergeCell ref="C27:C32"/>
    <mergeCell ref="D4:D5"/>
    <mergeCell ref="C7:C9"/>
    <mergeCell ref="C15:C19"/>
    <mergeCell ref="C21:C25"/>
    <mergeCell ref="C6:D6"/>
    <mergeCell ref="C26:D26"/>
    <mergeCell ref="C14:D14"/>
    <mergeCell ref="C20:D20"/>
  </mergeCells>
  <phoneticPr fontId="0" type="noConversion"/>
  <printOptions horizontalCentered="1" verticalCentered="1"/>
  <pageMargins left="0.23622047244094491" right="0.11811023622047245" top="0.51181102362204722" bottom="0.47244094488188981" header="0.31496062992125984" footer="0.31496062992125984"/>
  <pageSetup paperSize="9" scale="7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Fiche</vt:lpstr>
      <vt:lpstr>Feuil1</vt:lpstr>
      <vt:lpstr>Feuil2</vt:lpstr>
    </vt:vector>
  </TitlesOfParts>
  <Company>IdealInformatique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BART</dc:creator>
  <cp:lastModifiedBy>ordi</cp:lastModifiedBy>
  <cp:lastPrinted>2019-01-22T15:41:23Z</cp:lastPrinted>
  <dcterms:created xsi:type="dcterms:W3CDTF">2008-09-13T13:25:02Z</dcterms:created>
  <dcterms:modified xsi:type="dcterms:W3CDTF">2019-02-01T17:46:20Z</dcterms:modified>
</cp:coreProperties>
</file>